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사무자동화실기 연습\"/>
    </mc:Choice>
  </mc:AlternateContent>
  <xr:revisionPtr revIDLastSave="0" documentId="13_ncr:1_{B431D1B7-90E7-4825-A2A4-98F40FD6629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25" i="1" l="1"/>
  <c r="F15" i="1"/>
  <c r="F23" i="1"/>
  <c r="F18" i="1"/>
  <c r="J18" i="1" s="1"/>
  <c r="F11" i="1"/>
  <c r="J11" i="1" s="1"/>
  <c r="F19" i="1"/>
  <c r="J19" i="1"/>
  <c r="F17" i="1"/>
  <c r="F20" i="1"/>
  <c r="J20" i="1" s="1"/>
  <c r="F21" i="1"/>
  <c r="J21" i="1"/>
  <c r="F9" i="1"/>
  <c r="F5" i="1"/>
  <c r="J5" i="1" s="1"/>
  <c r="F16" i="1"/>
  <c r="J16" i="1" s="1"/>
  <c r="F13" i="1"/>
  <c r="J13" i="1" s="1"/>
  <c r="F4" i="1"/>
  <c r="J4" i="1" s="1"/>
  <c r="F7" i="1"/>
  <c r="F14" i="1"/>
  <c r="J14" i="1" s="1"/>
  <c r="F6" i="1"/>
  <c r="J6" i="1"/>
  <c r="F8" i="1"/>
  <c r="F10" i="1"/>
  <c r="H10" i="1" s="1"/>
  <c r="F12" i="1"/>
  <c r="J12" i="1" s="1"/>
  <c r="F22" i="1"/>
  <c r="J22" i="1" s="1"/>
  <c r="C15" i="1"/>
  <c r="G15" i="1" s="1"/>
  <c r="C23" i="1"/>
  <c r="G23" i="1" s="1"/>
  <c r="C18" i="1"/>
  <c r="G18" i="1" s="1"/>
  <c r="C11" i="1"/>
  <c r="G11" i="1" s="1"/>
  <c r="C19" i="1"/>
  <c r="G19" i="1" s="1"/>
  <c r="C17" i="1"/>
  <c r="G17" i="1" s="1"/>
  <c r="C20" i="1"/>
  <c r="G20" i="1" s="1"/>
  <c r="C21" i="1"/>
  <c r="G21" i="1" s="1"/>
  <c r="C9" i="1"/>
  <c r="G9" i="1" s="1"/>
  <c r="C5" i="1"/>
  <c r="G5" i="1" s="1"/>
  <c r="C16" i="1"/>
  <c r="G16" i="1" s="1"/>
  <c r="C13" i="1"/>
  <c r="G13" i="1" s="1"/>
  <c r="C4" i="1"/>
  <c r="G4" i="1" s="1"/>
  <c r="C7" i="1"/>
  <c r="G7" i="1" s="1"/>
  <c r="C14" i="1"/>
  <c r="G14" i="1" s="1"/>
  <c r="C6" i="1"/>
  <c r="G6" i="1" s="1"/>
  <c r="C8" i="1"/>
  <c r="G8" i="1" s="1"/>
  <c r="C10" i="1"/>
  <c r="G10" i="1" s="1"/>
  <c r="C12" i="1"/>
  <c r="G12" i="1" s="1"/>
  <c r="C22" i="1"/>
  <c r="G22" i="1" s="1"/>
  <c r="I10" i="1" l="1"/>
  <c r="G26" i="1"/>
  <c r="F24" i="1"/>
  <c r="G25" i="1"/>
  <c r="I23" i="1"/>
  <c r="I14" i="1"/>
  <c r="H22" i="1"/>
  <c r="H19" i="1"/>
  <c r="F26" i="1"/>
  <c r="I22" i="1"/>
  <c r="H14" i="1"/>
  <c r="H5" i="1"/>
  <c r="I5" i="1" s="1"/>
  <c r="I26" i="1" s="1"/>
  <c r="G24" i="1"/>
  <c r="J10" i="1"/>
  <c r="H23" i="1"/>
  <c r="I19" i="1"/>
  <c r="H13" i="1"/>
  <c r="I13" i="1" s="1"/>
  <c r="H18" i="1"/>
  <c r="I18" i="1" s="1"/>
  <c r="I24" i="1" s="1"/>
  <c r="H8" i="1"/>
  <c r="I8" i="1" s="1"/>
  <c r="H20" i="1"/>
  <c r="I20" i="1" s="1"/>
  <c r="J23" i="1"/>
  <c r="H12" i="1"/>
  <c r="H7" i="1"/>
  <c r="I7" i="1" s="1"/>
  <c r="H11" i="1"/>
  <c r="I11" i="1" s="1"/>
  <c r="H6" i="1"/>
  <c r="I6" i="1" s="1"/>
  <c r="H9" i="1"/>
  <c r="I9" i="1" s="1"/>
  <c r="H4" i="1"/>
  <c r="H16" i="1"/>
  <c r="I16" i="1" s="1"/>
  <c r="H17" i="1"/>
  <c r="I17" i="1" s="1"/>
  <c r="H21" i="1"/>
  <c r="I21" i="1" s="1"/>
  <c r="H15" i="1"/>
  <c r="I12" i="1"/>
  <c r="I15" i="1"/>
  <c r="J7" i="1"/>
  <c r="J17" i="1"/>
  <c r="J8" i="1"/>
  <c r="J9" i="1"/>
  <c r="J15" i="1"/>
  <c r="H24" i="1" l="1"/>
  <c r="H26" i="1"/>
  <c r="I4" i="1"/>
  <c r="H25" i="1"/>
  <c r="H27" i="1"/>
  <c r="H28" i="1"/>
  <c r="I27" i="1" l="1"/>
  <c r="I28" i="1"/>
  <c r="I25" i="1"/>
</calcChain>
</file>

<file path=xl/sharedStrings.xml><?xml version="1.0" encoding="utf-8"?>
<sst xmlns="http://schemas.openxmlformats.org/spreadsheetml/2006/main" count="60" uniqueCount="59">
  <si>
    <t>대여자</t>
    <phoneticPr fontId="2" type="noConversion"/>
  </si>
  <si>
    <t>코드</t>
    <phoneticPr fontId="2" type="noConversion"/>
  </si>
  <si>
    <t>대여일자</t>
    <phoneticPr fontId="2" type="noConversion"/>
  </si>
  <si>
    <t>반납일자</t>
    <phoneticPr fontId="2" type="noConversion"/>
  </si>
  <si>
    <t>차종</t>
    <phoneticPr fontId="2" type="noConversion"/>
  </si>
  <si>
    <t>대여일</t>
    <phoneticPr fontId="2" type="noConversion"/>
  </si>
  <si>
    <t>기본요금</t>
    <phoneticPr fontId="2" type="noConversion"/>
  </si>
  <si>
    <t>부가요금</t>
    <phoneticPr fontId="2" type="noConversion"/>
  </si>
  <si>
    <t>합계금액</t>
    <phoneticPr fontId="2" type="noConversion"/>
  </si>
  <si>
    <t>종합</t>
    <phoneticPr fontId="2" type="noConversion"/>
  </si>
  <si>
    <t>권은경</t>
    <phoneticPr fontId="2" type="noConversion"/>
  </si>
  <si>
    <t>김명호</t>
    <phoneticPr fontId="2" type="noConversion"/>
  </si>
  <si>
    <t>이명진</t>
    <phoneticPr fontId="2" type="noConversion"/>
  </si>
  <si>
    <t>서영준</t>
    <phoneticPr fontId="2" type="noConversion"/>
  </si>
  <si>
    <t>원미경</t>
    <phoneticPr fontId="2" type="noConversion"/>
  </si>
  <si>
    <t>윤나영</t>
    <phoneticPr fontId="2" type="noConversion"/>
  </si>
  <si>
    <t>이경호</t>
    <phoneticPr fontId="2" type="noConversion"/>
  </si>
  <si>
    <t>이수현</t>
    <phoneticPr fontId="2" type="noConversion"/>
  </si>
  <si>
    <t>조성진</t>
    <phoneticPr fontId="2" type="noConversion"/>
  </si>
  <si>
    <t>이수경</t>
    <phoneticPr fontId="2" type="noConversion"/>
  </si>
  <si>
    <t>김재해</t>
    <phoneticPr fontId="2" type="noConversion"/>
  </si>
  <si>
    <t>박한상</t>
    <phoneticPr fontId="2" type="noConversion"/>
  </si>
  <si>
    <t>김동렬</t>
    <phoneticPr fontId="2" type="noConversion"/>
  </si>
  <si>
    <t>이승엽</t>
    <phoneticPr fontId="2" type="noConversion"/>
  </si>
  <si>
    <t>이종범</t>
    <phoneticPr fontId="2" type="noConversion"/>
  </si>
  <si>
    <t>박세리</t>
    <phoneticPr fontId="2" type="noConversion"/>
  </si>
  <si>
    <t>최경주</t>
    <phoneticPr fontId="2" type="noConversion"/>
  </si>
  <si>
    <t>이봉주</t>
    <phoneticPr fontId="2" type="noConversion"/>
  </si>
  <si>
    <t>유남규</t>
    <phoneticPr fontId="2" type="noConversion"/>
  </si>
  <si>
    <t>한기주</t>
    <phoneticPr fontId="2" type="noConversion"/>
  </si>
  <si>
    <t>A-4</t>
    <phoneticPr fontId="2" type="noConversion"/>
  </si>
  <si>
    <t>C-3</t>
    <phoneticPr fontId="2" type="noConversion"/>
  </si>
  <si>
    <t>C-1</t>
    <phoneticPr fontId="2" type="noConversion"/>
  </si>
  <si>
    <t>C-2</t>
    <phoneticPr fontId="2" type="noConversion"/>
  </si>
  <si>
    <t>B-1</t>
    <phoneticPr fontId="2" type="noConversion"/>
  </si>
  <si>
    <t>B-4</t>
    <phoneticPr fontId="2" type="noConversion"/>
  </si>
  <si>
    <t>B-2</t>
    <phoneticPr fontId="2" type="noConversion"/>
  </si>
  <si>
    <t>B-3</t>
    <phoneticPr fontId="2" type="noConversion"/>
  </si>
  <si>
    <t>A-2</t>
    <phoneticPr fontId="2" type="noConversion"/>
  </si>
  <si>
    <t>A-1</t>
    <phoneticPr fontId="2" type="noConversion"/>
  </si>
  <si>
    <t>A-5</t>
    <phoneticPr fontId="2" type="noConversion"/>
  </si>
  <si>
    <t>C-4</t>
    <phoneticPr fontId="2" type="noConversion"/>
  </si>
  <si>
    <t>C-5</t>
    <phoneticPr fontId="2" type="noConversion"/>
  </si>
  <si>
    <t>A-6</t>
    <phoneticPr fontId="2" type="noConversion"/>
  </si>
  <si>
    <t>C-6</t>
    <phoneticPr fontId="2" type="noConversion"/>
  </si>
  <si>
    <t>C-7</t>
    <phoneticPr fontId="2" type="noConversion"/>
  </si>
  <si>
    <t>B-6</t>
    <phoneticPr fontId="2" type="noConversion"/>
  </si>
  <si>
    <t>A-7</t>
    <phoneticPr fontId="2" type="noConversion"/>
  </si>
  <si>
    <t>B-7</t>
    <phoneticPr fontId="2" type="noConversion"/>
  </si>
  <si>
    <t>자동차 렌트 관리</t>
    <phoneticPr fontId="2" type="noConversion"/>
  </si>
  <si>
    <t>요금합계</t>
    <phoneticPr fontId="2" type="noConversion"/>
  </si>
  <si>
    <t>승용차</t>
    <phoneticPr fontId="2" type="noConversion"/>
  </si>
  <si>
    <t>승합차</t>
    <phoneticPr fontId="2" type="noConversion"/>
  </si>
  <si>
    <t>버스</t>
    <phoneticPr fontId="2" type="noConversion"/>
  </si>
  <si>
    <t>"이"씨 성이면서 코드에 "1"을 포함한 합</t>
    <phoneticPr fontId="2" type="noConversion"/>
  </si>
  <si>
    <t>"김"씨 성이면서 코드에 "5"를 포함한 합</t>
    <phoneticPr fontId="2" type="noConversion"/>
  </si>
  <si>
    <t>종합 열에 사용된 함수식(이명진 기준)</t>
    <phoneticPr fontId="2" type="noConversion"/>
  </si>
  <si>
    <t>=CONCATENATE(A23,":",LEFT(B23,1),":",F23,"일")</t>
    <phoneticPr fontId="2" type="noConversion"/>
  </si>
  <si>
    <t>=SUMIF($C$4:$C$23,"버스",I4:I23)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</si>
</sst>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20"/>
      <color theme="1"/>
      <name val="맑은 고딕"/>
      <family val="2"/>
      <charset val="129"/>
      <scheme val="minor"/>
    </font>
    <font>
      <u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>
      <alignment vertical="center"/>
    </xf>
    <xf numFmtId="0" fontId="0" fillId="0" borderId="2" xfId="0" applyBorder="1">
      <alignment vertical="center"/>
    </xf>
    <xf numFmtId="42" fontId="0" fillId="0" borderId="2" xfId="1" applyFont="1" applyBorder="1">
      <alignment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>
      <alignment vertical="center"/>
    </xf>
    <xf numFmtId="0" fontId="0" fillId="0" borderId="3" xfId="0" applyBorder="1">
      <alignment vertical="center"/>
    </xf>
    <xf numFmtId="42" fontId="0" fillId="0" borderId="3" xfId="1" applyFont="1" applyBorder="1">
      <alignment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4" xfId="0" applyBorder="1">
      <alignment vertical="center"/>
    </xf>
    <xf numFmtId="42" fontId="0" fillId="0" borderId="4" xfId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u="sng"/>
            </a:pPr>
            <a:r>
              <a:rPr lang="ko-KR" altLang="en-US" sz="2000" u="sng"/>
              <a:t>렌트 현황 분석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Sheet1!$H$3</c:f>
              <c:strCache>
                <c:ptCount val="1"/>
                <c:pt idx="0">
                  <c:v>부가요금</c:v>
                </c:pt>
              </c:strCache>
            </c:strRef>
          </c:tx>
          <c:invertIfNegative val="0"/>
          <c:cat>
            <c:strRef>
              <c:f>Sheet1!$A$18:$A$23</c:f>
              <c:strCache>
                <c:ptCount val="6"/>
                <c:pt idx="0">
                  <c:v>서영준</c:v>
                </c:pt>
                <c:pt idx="1">
                  <c:v>윤나영</c:v>
                </c:pt>
                <c:pt idx="2">
                  <c:v>이수현</c:v>
                </c:pt>
                <c:pt idx="3">
                  <c:v>조성진</c:v>
                </c:pt>
                <c:pt idx="4">
                  <c:v>권은경</c:v>
                </c:pt>
                <c:pt idx="5">
                  <c:v>이명진</c:v>
                </c:pt>
              </c:strCache>
            </c:strRef>
          </c:cat>
          <c:val>
            <c:numRef>
              <c:f>Sheet1!$H$18:$H$23</c:f>
              <c:numCache>
                <c:formatCode>_("₩"* #,##0_);_("₩"* \(#,##0\);_("₩"* "-"_);_(@_)</c:formatCode>
                <c:ptCount val="6"/>
                <c:pt idx="0">
                  <c:v>100000</c:v>
                </c:pt>
                <c:pt idx="1">
                  <c:v>500000</c:v>
                </c:pt>
                <c:pt idx="2">
                  <c:v>600000</c:v>
                </c:pt>
                <c:pt idx="3">
                  <c:v>960000</c:v>
                </c:pt>
                <c:pt idx="4">
                  <c:v>1600000</c:v>
                </c:pt>
                <c:pt idx="5">
                  <c:v>210000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CB-4C07-8DE4-E005BF900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4726016"/>
        <c:axId val="144804096"/>
      </c:barChart>
      <c:lineChart>
        <c:grouping val="standard"/>
        <c:varyColors val="0"/>
        <c:ser>
          <c:idx val="1"/>
          <c:order val="1"/>
          <c:tx>
            <c:strRef>
              <c:f>Sheet1!$I$3</c:f>
              <c:strCache>
                <c:ptCount val="1"/>
                <c:pt idx="0">
                  <c:v>합계금액</c:v>
                </c:pt>
              </c:strCache>
            </c:strRef>
          </c:tx>
          <c:cat>
            <c:strRef>
              <c:f>Sheet1!$A$18:$A$23</c:f>
              <c:strCache>
                <c:ptCount val="6"/>
                <c:pt idx="0">
                  <c:v>서영준</c:v>
                </c:pt>
                <c:pt idx="1">
                  <c:v>윤나영</c:v>
                </c:pt>
                <c:pt idx="2">
                  <c:v>이수현</c:v>
                </c:pt>
                <c:pt idx="3">
                  <c:v>조성진</c:v>
                </c:pt>
                <c:pt idx="4">
                  <c:v>권은경</c:v>
                </c:pt>
                <c:pt idx="5">
                  <c:v>이명진</c:v>
                </c:pt>
              </c:strCache>
            </c:strRef>
          </c:cat>
          <c:val>
            <c:numRef>
              <c:f>Sheet1!$I$18:$I$23</c:f>
              <c:numCache>
                <c:formatCode>_("₩"* #,##0_);_("₩"* \(#,##0\);_("₩"* "-"_);_(@_)</c:formatCode>
                <c:ptCount val="6"/>
                <c:pt idx="0">
                  <c:v>250000</c:v>
                </c:pt>
                <c:pt idx="1">
                  <c:v>700000</c:v>
                </c:pt>
                <c:pt idx="2">
                  <c:v>800000</c:v>
                </c:pt>
                <c:pt idx="3">
                  <c:v>1360000</c:v>
                </c:pt>
                <c:pt idx="4">
                  <c:v>2000000</c:v>
                </c:pt>
                <c:pt idx="5">
                  <c:v>360000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CB-4C07-8DE4-E005BF900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26016"/>
        <c:axId val="144804096"/>
      </c:lineChart>
      <c:catAx>
        <c:axId val="144726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대여자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44804096"/>
        <c:crosses val="autoZero"/>
        <c:auto val="1"/>
        <c:lblAlgn val="ctr"/>
        <c:lblOffset val="100"/>
        <c:noMultiLvlLbl val="0"/>
      </c:catAx>
      <c:valAx>
        <c:axId val="144804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금액</a:t>
                </a:r>
              </a:p>
            </c:rich>
          </c:tx>
          <c:overlay val="0"/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crossAx val="144726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31</xdr:row>
      <xdr:rowOff>4762</xdr:rowOff>
    </xdr:from>
    <xdr:to>
      <xdr:col>9</xdr:col>
      <xdr:colOff>1019175</xdr:colOff>
      <xdr:row>47</xdr:row>
      <xdr:rowOff>190500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workbookViewId="0">
      <selection activeCell="G18" sqref="G18"/>
    </sheetView>
  </sheetViews>
  <sheetFormatPr defaultRowHeight="16.5" x14ac:dyDescent="0.3"/>
  <cols>
    <col min="4" max="5" width="9.875" hidden="1" customWidth="1"/>
    <col min="7" max="7" width="12.375" bestFit="1" customWidth="1"/>
    <col min="8" max="8" width="16.5" customWidth="1"/>
    <col min="9" max="9" width="14.75" customWidth="1"/>
    <col min="10" max="10" width="13.5" customWidth="1"/>
  </cols>
  <sheetData>
    <row r="1" spans="1:10" ht="31.5" x14ac:dyDescent="0.3">
      <c r="A1" s="16" t="s">
        <v>49</v>
      </c>
      <c r="B1" s="17"/>
      <c r="C1" s="17"/>
      <c r="D1" s="17"/>
      <c r="E1" s="17"/>
      <c r="F1" s="17"/>
      <c r="G1" s="17"/>
      <c r="H1" s="17"/>
      <c r="I1" s="17"/>
      <c r="J1" s="17"/>
    </row>
    <row r="3" spans="1:10" x14ac:dyDescent="0.3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3">
      <c r="A4" s="4" t="s">
        <v>23</v>
      </c>
      <c r="B4" s="4" t="s">
        <v>34</v>
      </c>
      <c r="C4" s="4" t="str">
        <f t="shared" ref="C4:C23" si="0">IF(LEFT(B4,1)="A","버스",IF(LEFT(B4,1)="B","승합차","승용차"))</f>
        <v>승합차</v>
      </c>
      <c r="D4" s="5">
        <v>43724</v>
      </c>
      <c r="E4" s="5">
        <v>43726</v>
      </c>
      <c r="F4" s="6">
        <f t="shared" ref="F4:F23" si="1">E4-D4+1</f>
        <v>3</v>
      </c>
      <c r="G4" s="7">
        <f t="shared" ref="G4:G23" si="2">IF(C4="승용차",150000,IF(C4="승합차",200000,400000))</f>
        <v>200000</v>
      </c>
      <c r="H4" s="7">
        <f t="shared" ref="H4:H23" si="3">F4*IF(C4="승용차",10000,IF(C4="승합차",50000,80000))</f>
        <v>150000</v>
      </c>
      <c r="I4" s="7">
        <f t="shared" ref="I4:I23" si="4">G4+H4</f>
        <v>350000</v>
      </c>
      <c r="J4" s="4" t="str">
        <f t="shared" ref="J4:J23" si="5">CONCATENATE(A4,":",LEFT(B4,1),":",F4,"일")</f>
        <v>이승엽:B:3일</v>
      </c>
    </row>
    <row r="5" spans="1:10" x14ac:dyDescent="0.3">
      <c r="A5" s="8" t="s">
        <v>20</v>
      </c>
      <c r="B5" s="8" t="s">
        <v>40</v>
      </c>
      <c r="C5" s="8" t="str">
        <f t="shared" si="0"/>
        <v>버스</v>
      </c>
      <c r="D5" s="9">
        <v>43690</v>
      </c>
      <c r="E5" s="9">
        <v>43692</v>
      </c>
      <c r="F5" s="10">
        <f t="shared" si="1"/>
        <v>3</v>
      </c>
      <c r="G5" s="11">
        <f t="shared" si="2"/>
        <v>400000</v>
      </c>
      <c r="H5" s="11">
        <f t="shared" si="3"/>
        <v>240000</v>
      </c>
      <c r="I5" s="11">
        <f t="shared" si="4"/>
        <v>640000</v>
      </c>
      <c r="J5" s="8" t="str">
        <f t="shared" si="5"/>
        <v>김재해:A:3일</v>
      </c>
    </row>
    <row r="6" spans="1:10" x14ac:dyDescent="0.3">
      <c r="A6" s="8" t="s">
        <v>26</v>
      </c>
      <c r="B6" s="8" t="s">
        <v>45</v>
      </c>
      <c r="C6" s="8" t="str">
        <f t="shared" si="0"/>
        <v>승용차</v>
      </c>
      <c r="D6" s="9">
        <v>43653</v>
      </c>
      <c r="E6" s="9">
        <v>43656</v>
      </c>
      <c r="F6" s="10">
        <f t="shared" si="1"/>
        <v>4</v>
      </c>
      <c r="G6" s="11">
        <f t="shared" si="2"/>
        <v>150000</v>
      </c>
      <c r="H6" s="11">
        <f t="shared" si="3"/>
        <v>40000</v>
      </c>
      <c r="I6" s="11">
        <f t="shared" si="4"/>
        <v>190000</v>
      </c>
      <c r="J6" s="8" t="str">
        <f t="shared" si="5"/>
        <v>최경주:C:4일</v>
      </c>
    </row>
    <row r="7" spans="1:10" x14ac:dyDescent="0.3">
      <c r="A7" s="8" t="s">
        <v>24</v>
      </c>
      <c r="B7" s="8" t="s">
        <v>43</v>
      </c>
      <c r="C7" s="8" t="str">
        <f t="shared" si="0"/>
        <v>버스</v>
      </c>
      <c r="D7" s="9">
        <v>43732</v>
      </c>
      <c r="E7" s="9">
        <v>43735</v>
      </c>
      <c r="F7" s="10">
        <f t="shared" si="1"/>
        <v>4</v>
      </c>
      <c r="G7" s="11">
        <f t="shared" si="2"/>
        <v>400000</v>
      </c>
      <c r="H7" s="11">
        <f t="shared" si="3"/>
        <v>320000</v>
      </c>
      <c r="I7" s="11">
        <f t="shared" si="4"/>
        <v>720000</v>
      </c>
      <c r="J7" s="8" t="str">
        <f t="shared" si="5"/>
        <v>이종범:A:4일</v>
      </c>
    </row>
    <row r="8" spans="1:10" x14ac:dyDescent="0.3">
      <c r="A8" s="8" t="s">
        <v>27</v>
      </c>
      <c r="B8" s="8" t="s">
        <v>46</v>
      </c>
      <c r="C8" s="8" t="str">
        <f t="shared" si="0"/>
        <v>승합차</v>
      </c>
      <c r="D8" s="9">
        <v>43724</v>
      </c>
      <c r="E8" s="9">
        <v>43728</v>
      </c>
      <c r="F8" s="10">
        <f t="shared" si="1"/>
        <v>5</v>
      </c>
      <c r="G8" s="11">
        <f t="shared" si="2"/>
        <v>200000</v>
      </c>
      <c r="H8" s="11">
        <f t="shared" si="3"/>
        <v>250000</v>
      </c>
      <c r="I8" s="11">
        <f t="shared" si="4"/>
        <v>450000</v>
      </c>
      <c r="J8" s="8" t="str">
        <f t="shared" si="5"/>
        <v>이봉주:B:5일</v>
      </c>
    </row>
    <row r="9" spans="1:10" x14ac:dyDescent="0.3">
      <c r="A9" s="8" t="s">
        <v>19</v>
      </c>
      <c r="B9" s="8" t="s">
        <v>39</v>
      </c>
      <c r="C9" s="8" t="str">
        <f t="shared" si="0"/>
        <v>버스</v>
      </c>
      <c r="D9" s="9">
        <v>43724</v>
      </c>
      <c r="E9" s="9">
        <v>43728</v>
      </c>
      <c r="F9" s="10">
        <f t="shared" si="1"/>
        <v>5</v>
      </c>
      <c r="G9" s="11">
        <f t="shared" si="2"/>
        <v>400000</v>
      </c>
      <c r="H9" s="11">
        <f t="shared" si="3"/>
        <v>400000</v>
      </c>
      <c r="I9" s="11">
        <f t="shared" si="4"/>
        <v>800000</v>
      </c>
      <c r="J9" s="8" t="str">
        <f t="shared" si="5"/>
        <v>이수경:A:5일</v>
      </c>
    </row>
    <row r="10" spans="1:10" x14ac:dyDescent="0.3">
      <c r="A10" s="8" t="s">
        <v>28</v>
      </c>
      <c r="B10" s="8" t="s">
        <v>47</v>
      </c>
      <c r="C10" s="8" t="str">
        <f t="shared" si="0"/>
        <v>버스</v>
      </c>
      <c r="D10" s="9">
        <v>43623</v>
      </c>
      <c r="E10" s="9">
        <v>43627</v>
      </c>
      <c r="F10" s="10">
        <f t="shared" si="1"/>
        <v>5</v>
      </c>
      <c r="G10" s="11">
        <f t="shared" si="2"/>
        <v>400000</v>
      </c>
      <c r="H10" s="11">
        <f t="shared" si="3"/>
        <v>400000</v>
      </c>
      <c r="I10" s="11">
        <f t="shared" si="4"/>
        <v>800000</v>
      </c>
      <c r="J10" s="8" t="str">
        <f t="shared" si="5"/>
        <v>유남규:A:5일</v>
      </c>
    </row>
    <row r="11" spans="1:10" x14ac:dyDescent="0.3">
      <c r="A11" s="8" t="s">
        <v>14</v>
      </c>
      <c r="B11" s="8" t="s">
        <v>34</v>
      </c>
      <c r="C11" s="8" t="str">
        <f t="shared" si="0"/>
        <v>승합차</v>
      </c>
      <c r="D11" s="9">
        <v>43579</v>
      </c>
      <c r="E11" s="9">
        <v>43584</v>
      </c>
      <c r="F11" s="10">
        <f t="shared" si="1"/>
        <v>6</v>
      </c>
      <c r="G11" s="11">
        <f t="shared" si="2"/>
        <v>200000</v>
      </c>
      <c r="H11" s="11">
        <f t="shared" si="3"/>
        <v>300000</v>
      </c>
      <c r="I11" s="11">
        <f t="shared" si="4"/>
        <v>500000</v>
      </c>
      <c r="J11" s="8" t="str">
        <f t="shared" si="5"/>
        <v>원미경:B:6일</v>
      </c>
    </row>
    <row r="12" spans="1:10" x14ac:dyDescent="0.3">
      <c r="A12" s="8" t="s">
        <v>29</v>
      </c>
      <c r="B12" s="8" t="s">
        <v>48</v>
      </c>
      <c r="C12" s="8" t="str">
        <f t="shared" si="0"/>
        <v>승합차</v>
      </c>
      <c r="D12" s="9">
        <v>43632</v>
      </c>
      <c r="E12" s="9">
        <v>43637</v>
      </c>
      <c r="F12" s="10">
        <f t="shared" si="1"/>
        <v>6</v>
      </c>
      <c r="G12" s="11">
        <f t="shared" si="2"/>
        <v>200000</v>
      </c>
      <c r="H12" s="11">
        <f t="shared" si="3"/>
        <v>300000</v>
      </c>
      <c r="I12" s="11">
        <f t="shared" si="4"/>
        <v>500000</v>
      </c>
      <c r="J12" s="8" t="str">
        <f t="shared" si="5"/>
        <v>한기주:B:6일</v>
      </c>
    </row>
    <row r="13" spans="1:10" x14ac:dyDescent="0.3">
      <c r="A13" s="8" t="s">
        <v>22</v>
      </c>
      <c r="B13" s="8" t="s">
        <v>42</v>
      </c>
      <c r="C13" s="8" t="str">
        <f t="shared" si="0"/>
        <v>승용차</v>
      </c>
      <c r="D13" s="9">
        <v>43694</v>
      </c>
      <c r="E13" s="9">
        <v>43700</v>
      </c>
      <c r="F13" s="10">
        <f t="shared" si="1"/>
        <v>7</v>
      </c>
      <c r="G13" s="11">
        <f t="shared" si="2"/>
        <v>150000</v>
      </c>
      <c r="H13" s="11">
        <f t="shared" si="3"/>
        <v>70000</v>
      </c>
      <c r="I13" s="11">
        <f t="shared" si="4"/>
        <v>220000</v>
      </c>
      <c r="J13" s="8" t="str">
        <f t="shared" si="5"/>
        <v>김동렬:C:7일</v>
      </c>
    </row>
    <row r="14" spans="1:10" x14ac:dyDescent="0.3">
      <c r="A14" s="8" t="s">
        <v>25</v>
      </c>
      <c r="B14" s="8" t="s">
        <v>44</v>
      </c>
      <c r="C14" s="8" t="str">
        <f t="shared" si="0"/>
        <v>승용차</v>
      </c>
      <c r="D14" s="9">
        <v>43652</v>
      </c>
      <c r="E14" s="9">
        <v>43659</v>
      </c>
      <c r="F14" s="10">
        <f t="shared" si="1"/>
        <v>8</v>
      </c>
      <c r="G14" s="11">
        <f t="shared" si="2"/>
        <v>150000</v>
      </c>
      <c r="H14" s="11">
        <f t="shared" si="3"/>
        <v>80000</v>
      </c>
      <c r="I14" s="11">
        <f t="shared" si="4"/>
        <v>230000</v>
      </c>
      <c r="J14" s="8" t="str">
        <f t="shared" si="5"/>
        <v>박세리:C:8일</v>
      </c>
    </row>
    <row r="15" spans="1:10" x14ac:dyDescent="0.3">
      <c r="A15" s="8" t="s">
        <v>11</v>
      </c>
      <c r="B15" s="8" t="s">
        <v>31</v>
      </c>
      <c r="C15" s="8" t="str">
        <f t="shared" si="0"/>
        <v>승용차</v>
      </c>
      <c r="D15" s="9">
        <v>43744</v>
      </c>
      <c r="E15" s="9">
        <v>43752</v>
      </c>
      <c r="F15" s="10">
        <f t="shared" si="1"/>
        <v>9</v>
      </c>
      <c r="G15" s="11">
        <f t="shared" si="2"/>
        <v>150000</v>
      </c>
      <c r="H15" s="11">
        <f t="shared" si="3"/>
        <v>90000</v>
      </c>
      <c r="I15" s="11">
        <f t="shared" si="4"/>
        <v>240000</v>
      </c>
      <c r="J15" s="8" t="str">
        <f t="shared" si="5"/>
        <v>김명호:C:9일</v>
      </c>
    </row>
    <row r="16" spans="1:10" x14ac:dyDescent="0.3">
      <c r="A16" s="8" t="s">
        <v>21</v>
      </c>
      <c r="B16" s="8" t="s">
        <v>41</v>
      </c>
      <c r="C16" s="8" t="str">
        <f t="shared" si="0"/>
        <v>승용차</v>
      </c>
      <c r="D16" s="9">
        <v>43725</v>
      </c>
      <c r="E16" s="9">
        <v>43733</v>
      </c>
      <c r="F16" s="10">
        <f t="shared" si="1"/>
        <v>9</v>
      </c>
      <c r="G16" s="11">
        <f t="shared" si="2"/>
        <v>150000</v>
      </c>
      <c r="H16" s="11">
        <f t="shared" si="3"/>
        <v>90000</v>
      </c>
      <c r="I16" s="11">
        <f t="shared" si="4"/>
        <v>240000</v>
      </c>
      <c r="J16" s="8" t="str">
        <f t="shared" si="5"/>
        <v>박한상:C:9일</v>
      </c>
    </row>
    <row r="17" spans="1:10" x14ac:dyDescent="0.3">
      <c r="A17" s="8" t="s">
        <v>16</v>
      </c>
      <c r="B17" s="8" t="s">
        <v>36</v>
      </c>
      <c r="C17" s="8" t="str">
        <f t="shared" si="0"/>
        <v>승합차</v>
      </c>
      <c r="D17" s="9">
        <v>43535</v>
      </c>
      <c r="E17" s="9">
        <v>43543</v>
      </c>
      <c r="F17" s="10">
        <f t="shared" si="1"/>
        <v>9</v>
      </c>
      <c r="G17" s="11">
        <f t="shared" si="2"/>
        <v>200000</v>
      </c>
      <c r="H17" s="11">
        <f t="shared" si="3"/>
        <v>450000</v>
      </c>
      <c r="I17" s="11">
        <f t="shared" si="4"/>
        <v>650000</v>
      </c>
      <c r="J17" s="8" t="str">
        <f t="shared" si="5"/>
        <v>이경호:B:9일</v>
      </c>
    </row>
    <row r="18" spans="1:10" x14ac:dyDescent="0.3">
      <c r="A18" s="8" t="s">
        <v>13</v>
      </c>
      <c r="B18" s="8" t="s">
        <v>33</v>
      </c>
      <c r="C18" s="8" t="str">
        <f t="shared" si="0"/>
        <v>승용차</v>
      </c>
      <c r="D18" s="9">
        <v>43605</v>
      </c>
      <c r="E18" s="9">
        <v>43614</v>
      </c>
      <c r="F18" s="10">
        <f t="shared" si="1"/>
        <v>10</v>
      </c>
      <c r="G18" s="11">
        <f t="shared" si="2"/>
        <v>150000</v>
      </c>
      <c r="H18" s="11">
        <f t="shared" si="3"/>
        <v>100000</v>
      </c>
      <c r="I18" s="11">
        <f t="shared" si="4"/>
        <v>250000</v>
      </c>
      <c r="J18" s="8" t="str">
        <f t="shared" si="5"/>
        <v>서영준:C:10일</v>
      </c>
    </row>
    <row r="19" spans="1:10" x14ac:dyDescent="0.3">
      <c r="A19" s="8" t="s">
        <v>15</v>
      </c>
      <c r="B19" s="8" t="s">
        <v>35</v>
      </c>
      <c r="C19" s="8" t="str">
        <f t="shared" si="0"/>
        <v>승합차</v>
      </c>
      <c r="D19" s="9">
        <v>43601</v>
      </c>
      <c r="E19" s="9">
        <v>43610</v>
      </c>
      <c r="F19" s="10">
        <f t="shared" si="1"/>
        <v>10</v>
      </c>
      <c r="G19" s="11">
        <f t="shared" si="2"/>
        <v>200000</v>
      </c>
      <c r="H19" s="11">
        <f t="shared" si="3"/>
        <v>500000</v>
      </c>
      <c r="I19" s="11">
        <f t="shared" si="4"/>
        <v>700000</v>
      </c>
      <c r="J19" s="8" t="str">
        <f t="shared" si="5"/>
        <v>윤나영:B:10일</v>
      </c>
    </row>
    <row r="20" spans="1:10" x14ac:dyDescent="0.3">
      <c r="A20" s="8" t="s">
        <v>17</v>
      </c>
      <c r="B20" s="8" t="s">
        <v>37</v>
      </c>
      <c r="C20" s="8" t="str">
        <f t="shared" si="0"/>
        <v>승합차</v>
      </c>
      <c r="D20" s="9">
        <v>43559</v>
      </c>
      <c r="E20" s="9">
        <v>43570</v>
      </c>
      <c r="F20" s="10">
        <f t="shared" si="1"/>
        <v>12</v>
      </c>
      <c r="G20" s="11">
        <f t="shared" si="2"/>
        <v>200000</v>
      </c>
      <c r="H20" s="11">
        <f t="shared" si="3"/>
        <v>600000</v>
      </c>
      <c r="I20" s="11">
        <f t="shared" si="4"/>
        <v>800000</v>
      </c>
      <c r="J20" s="8" t="str">
        <f t="shared" si="5"/>
        <v>이수현:B:12일</v>
      </c>
    </row>
    <row r="21" spans="1:10" x14ac:dyDescent="0.3">
      <c r="A21" s="8" t="s">
        <v>18</v>
      </c>
      <c r="B21" s="8" t="s">
        <v>38</v>
      </c>
      <c r="C21" s="8" t="str">
        <f t="shared" si="0"/>
        <v>버스</v>
      </c>
      <c r="D21" s="9">
        <v>43695</v>
      </c>
      <c r="E21" s="9">
        <v>43706</v>
      </c>
      <c r="F21" s="10">
        <f t="shared" si="1"/>
        <v>12</v>
      </c>
      <c r="G21" s="11">
        <f t="shared" si="2"/>
        <v>400000</v>
      </c>
      <c r="H21" s="11">
        <f t="shared" si="3"/>
        <v>960000</v>
      </c>
      <c r="I21" s="11">
        <f t="shared" si="4"/>
        <v>1360000</v>
      </c>
      <c r="J21" s="8" t="str">
        <f t="shared" si="5"/>
        <v>조성진:A:12일</v>
      </c>
    </row>
    <row r="22" spans="1:10" x14ac:dyDescent="0.3">
      <c r="A22" s="8" t="s">
        <v>10</v>
      </c>
      <c r="B22" s="8" t="s">
        <v>30</v>
      </c>
      <c r="C22" s="8" t="str">
        <f t="shared" si="0"/>
        <v>버스</v>
      </c>
      <c r="D22" s="9">
        <v>43594</v>
      </c>
      <c r="E22" s="9">
        <v>43613</v>
      </c>
      <c r="F22" s="10">
        <f t="shared" si="1"/>
        <v>20</v>
      </c>
      <c r="G22" s="11">
        <f t="shared" si="2"/>
        <v>400000</v>
      </c>
      <c r="H22" s="11">
        <f t="shared" si="3"/>
        <v>1600000</v>
      </c>
      <c r="I22" s="11">
        <f t="shared" si="4"/>
        <v>2000000</v>
      </c>
      <c r="J22" s="8" t="str">
        <f t="shared" si="5"/>
        <v>권은경:A:20일</v>
      </c>
    </row>
    <row r="23" spans="1:10" x14ac:dyDescent="0.3">
      <c r="A23" s="12" t="s">
        <v>12</v>
      </c>
      <c r="B23" s="12" t="s">
        <v>32</v>
      </c>
      <c r="C23" s="12" t="str">
        <f t="shared" si="0"/>
        <v>승용차</v>
      </c>
      <c r="D23" s="13">
        <v>43654</v>
      </c>
      <c r="E23" s="13">
        <v>43674</v>
      </c>
      <c r="F23" s="14">
        <f t="shared" si="1"/>
        <v>21</v>
      </c>
      <c r="G23" s="15">
        <f t="shared" si="2"/>
        <v>150000</v>
      </c>
      <c r="H23" s="15">
        <f t="shared" si="3"/>
        <v>210000</v>
      </c>
      <c r="I23" s="15">
        <f t="shared" si="4"/>
        <v>360000</v>
      </c>
      <c r="J23" s="12" t="str">
        <f t="shared" si="5"/>
        <v>이명진:C:21일</v>
      </c>
    </row>
    <row r="24" spans="1:10" x14ac:dyDescent="0.3">
      <c r="A24" s="18" t="s">
        <v>50</v>
      </c>
      <c r="B24" s="18"/>
      <c r="C24" s="1" t="s">
        <v>51</v>
      </c>
      <c r="D24" s="2"/>
      <c r="E24" s="2"/>
      <c r="F24" s="2">
        <f>SUMIF($C$4:$C$23,"승용차",F4:F23)</f>
        <v>68</v>
      </c>
      <c r="G24" s="3">
        <f t="shared" ref="G24:I24" si="6">SUMIF($C$4:$C$23,"승용차",G4:G23)</f>
        <v>1050000</v>
      </c>
      <c r="H24" s="3">
        <f t="shared" si="6"/>
        <v>680000</v>
      </c>
      <c r="I24" s="3">
        <f t="shared" si="6"/>
        <v>1730000</v>
      </c>
      <c r="J24" s="18"/>
    </row>
    <row r="25" spans="1:10" x14ac:dyDescent="0.3">
      <c r="A25" s="18"/>
      <c r="B25" s="18"/>
      <c r="C25" s="1" t="s">
        <v>52</v>
      </c>
      <c r="D25" s="2"/>
      <c r="E25" s="2"/>
      <c r="F25" s="2">
        <f>SUMIF($C$4:$C$23,"승합차",F4:F23)</f>
        <v>51</v>
      </c>
      <c r="G25" s="3">
        <f t="shared" ref="G25:I25" si="7">SUMIF($C$4:$C$23,"승합차",G4:G23)</f>
        <v>1400000</v>
      </c>
      <c r="H25" s="3">
        <f t="shared" si="7"/>
        <v>2550000</v>
      </c>
      <c r="I25" s="3">
        <f t="shared" si="7"/>
        <v>3950000</v>
      </c>
      <c r="J25" s="18"/>
    </row>
    <row r="26" spans="1:10" x14ac:dyDescent="0.3">
      <c r="A26" s="18"/>
      <c r="B26" s="18"/>
      <c r="C26" s="1" t="s">
        <v>53</v>
      </c>
      <c r="D26" s="2"/>
      <c r="E26" s="2"/>
      <c r="F26" s="2">
        <f>SUMIF($C$4:$C$23,"버스",F4:F23)</f>
        <v>49</v>
      </c>
      <c r="G26" s="3">
        <f t="shared" ref="G26:I26" si="8">SUMIF($C$4:$C$23,"버스",G4:G23)</f>
        <v>2400000</v>
      </c>
      <c r="H26" s="3">
        <f t="shared" si="8"/>
        <v>3920000</v>
      </c>
      <c r="I26" s="3">
        <f t="shared" si="8"/>
        <v>6320000</v>
      </c>
      <c r="J26" s="18"/>
    </row>
    <row r="27" spans="1:10" x14ac:dyDescent="0.3">
      <c r="A27" s="18" t="s">
        <v>54</v>
      </c>
      <c r="B27" s="18"/>
      <c r="C27" s="18"/>
      <c r="D27" s="18"/>
      <c r="E27" s="18"/>
      <c r="F27" s="18"/>
      <c r="G27" s="18"/>
      <c r="H27" s="3">
        <f>SUMPRODUCT((LEFT($A$4:$A$23,1)="이")*(RIGHT($B$4:$B$23,1)="1"),H4:H23)</f>
        <v>760000</v>
      </c>
      <c r="I27" s="3">
        <f>SUMPRODUCT((LEFT($A$4:$A$23,1)="이")*(RIGHT($B$4:$B$23,1)="1"),I4:I23)</f>
        <v>1510000</v>
      </c>
      <c r="J27" s="18"/>
    </row>
    <row r="28" spans="1:10" x14ac:dyDescent="0.3">
      <c r="A28" s="18" t="s">
        <v>55</v>
      </c>
      <c r="B28" s="18"/>
      <c r="C28" s="18"/>
      <c r="D28" s="18"/>
      <c r="E28" s="18"/>
      <c r="F28" s="18"/>
      <c r="G28" s="18"/>
      <c r="H28" s="3">
        <f>SUMPRODUCT((LEFT($A$4:$A$23,1)="김")*(RIGHT($B$4:$B$23,1)="5"),H4:H23)</f>
        <v>310000</v>
      </c>
      <c r="I28" s="3">
        <f>SUMPRODUCT((LEFT($A$4:$A$23,1)="김")*(RIGHT($B$4:$B$23,1)="5"),I4:I23)</f>
        <v>860000</v>
      </c>
      <c r="J28" s="18"/>
    </row>
    <row r="29" spans="1:10" x14ac:dyDescent="0.3">
      <c r="A29" s="18" t="s">
        <v>56</v>
      </c>
      <c r="B29" s="18"/>
      <c r="C29" s="18"/>
      <c r="D29" s="18"/>
      <c r="E29" s="18"/>
      <c r="F29" s="18"/>
      <c r="G29" s="18"/>
      <c r="H29" s="19" t="s">
        <v>57</v>
      </c>
      <c r="I29" s="18"/>
      <c r="J29" s="18"/>
    </row>
    <row r="30" spans="1:10" x14ac:dyDescent="0.3">
      <c r="A30" s="19" t="s">
        <v>58</v>
      </c>
      <c r="B30" s="18"/>
      <c r="C30" s="18"/>
      <c r="D30" s="18"/>
      <c r="E30" s="18"/>
      <c r="F30" s="18"/>
      <c r="G30" s="18"/>
      <c r="H30" s="18"/>
      <c r="I30" s="18"/>
      <c r="J30" s="18"/>
    </row>
  </sheetData>
  <sortState ref="A4:J23">
    <sortCondition ref="F4:F23"/>
    <sortCondition ref="I4:I23"/>
  </sortState>
  <mergeCells count="8">
    <mergeCell ref="A30:J30"/>
    <mergeCell ref="J24:J28"/>
    <mergeCell ref="A1:J1"/>
    <mergeCell ref="A24:B26"/>
    <mergeCell ref="A27:G27"/>
    <mergeCell ref="A28:G28"/>
    <mergeCell ref="A29:G29"/>
    <mergeCell ref="H29:J29"/>
  </mergeCells>
  <phoneticPr fontId="2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dcterms:created xsi:type="dcterms:W3CDTF">2019-04-11T03:13:34Z</dcterms:created>
  <dcterms:modified xsi:type="dcterms:W3CDTF">2019-04-20T09:11:50Z</dcterms:modified>
</cp:coreProperties>
</file>