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사무자동화실기 연습\"/>
    </mc:Choice>
  </mc:AlternateContent>
  <xr:revisionPtr revIDLastSave="0" documentId="13_ncr:1_{D8C89AA8-4A73-4B98-A2E7-CB1C44DAA3E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7" i="1" l="1"/>
  <c r="G7" i="1" s="1"/>
  <c r="H7" i="1" s="1"/>
  <c r="F21" i="1"/>
  <c r="G21" i="1" s="1"/>
  <c r="H21" i="1" s="1"/>
  <c r="F10" i="1"/>
  <c r="G10" i="1" s="1"/>
  <c r="H10" i="1" s="1"/>
  <c r="F11" i="1"/>
  <c r="G11" i="1"/>
  <c r="H11" i="1" s="1"/>
  <c r="F9" i="1"/>
  <c r="G9" i="1" s="1"/>
  <c r="H9" i="1" s="1"/>
  <c r="F15" i="1"/>
  <c r="G15" i="1" s="1"/>
  <c r="H15" i="1" s="1"/>
  <c r="F8" i="1"/>
  <c r="G8" i="1" s="1"/>
  <c r="F23" i="1"/>
  <c r="G23" i="1" s="1"/>
  <c r="F22" i="1"/>
  <c r="G22" i="1" s="1"/>
  <c r="H22" i="1" s="1"/>
  <c r="F12" i="1"/>
  <c r="G12" i="1" s="1"/>
  <c r="H12" i="1" s="1"/>
  <c r="F5" i="1"/>
  <c r="G5" i="1"/>
  <c r="H5" i="1" s="1"/>
  <c r="F17" i="1"/>
  <c r="G17" i="1" s="1"/>
  <c r="I17" i="1" s="1"/>
  <c r="F16" i="1"/>
  <c r="G16" i="1" s="1"/>
  <c r="H16" i="1" s="1"/>
  <c r="F6" i="1"/>
  <c r="G6" i="1" s="1"/>
  <c r="H6" i="1" s="1"/>
  <c r="F19" i="1"/>
  <c r="G19" i="1" s="1"/>
  <c r="F20" i="1"/>
  <c r="G20" i="1" s="1"/>
  <c r="F18" i="1"/>
  <c r="G18" i="1" s="1"/>
  <c r="H18" i="1" s="1"/>
  <c r="F4" i="1"/>
  <c r="G4" i="1" s="1"/>
  <c r="H4" i="1" s="1"/>
  <c r="F13" i="1"/>
  <c r="G13" i="1"/>
  <c r="H13" i="1" s="1"/>
  <c r="F14" i="1"/>
  <c r="G14" i="1" s="1"/>
  <c r="I14" i="1" l="1"/>
  <c r="G27" i="1"/>
  <c r="F27" i="1"/>
  <c r="F24" i="1"/>
  <c r="G24" i="1"/>
  <c r="H8" i="1"/>
  <c r="I8" i="1"/>
  <c r="H20" i="1"/>
  <c r="I20" i="1"/>
  <c r="H19" i="1"/>
  <c r="I19" i="1"/>
  <c r="H23" i="1"/>
  <c r="I23" i="1"/>
  <c r="I18" i="1"/>
  <c r="I16" i="1"/>
  <c r="H14" i="1"/>
  <c r="H17" i="1"/>
  <c r="I11" i="1"/>
  <c r="I13" i="1"/>
  <c r="I5" i="1"/>
  <c r="I10" i="1"/>
  <c r="I4" i="1"/>
  <c r="I6" i="1"/>
  <c r="I12" i="1"/>
  <c r="I15" i="1"/>
  <c r="I21" i="1"/>
  <c r="I22" i="1"/>
  <c r="I9" i="1"/>
  <c r="I7" i="1"/>
  <c r="G28" i="1" l="1"/>
  <c r="F28" i="1"/>
  <c r="F25" i="1"/>
  <c r="F26" i="1"/>
  <c r="G26" i="1"/>
  <c r="G25" i="1"/>
</calcChain>
</file>

<file path=xl/sharedStrings.xml><?xml version="1.0" encoding="utf-8"?>
<sst xmlns="http://schemas.openxmlformats.org/spreadsheetml/2006/main" count="78" uniqueCount="60">
  <si>
    <t>고객번호</t>
    <phoneticPr fontId="1" type="noConversion"/>
  </si>
  <si>
    <t>고객명</t>
    <phoneticPr fontId="1" type="noConversion"/>
  </si>
  <si>
    <t>분류</t>
    <phoneticPr fontId="1" type="noConversion"/>
  </si>
  <si>
    <t>기본포인트</t>
    <phoneticPr fontId="1" type="noConversion"/>
  </si>
  <si>
    <t>구매금액</t>
    <phoneticPr fontId="1" type="noConversion"/>
  </si>
  <si>
    <t>MA101</t>
    <phoneticPr fontId="1" type="noConversion"/>
  </si>
  <si>
    <t>MC102</t>
    <phoneticPr fontId="1" type="noConversion"/>
  </si>
  <si>
    <t>MB103</t>
    <phoneticPr fontId="1" type="noConversion"/>
  </si>
  <si>
    <t>MC104</t>
    <phoneticPr fontId="1" type="noConversion"/>
  </si>
  <si>
    <t>MA105</t>
    <phoneticPr fontId="1" type="noConversion"/>
  </si>
  <si>
    <t>MC106</t>
    <phoneticPr fontId="1" type="noConversion"/>
  </si>
  <si>
    <t>MA107</t>
    <phoneticPr fontId="1" type="noConversion"/>
  </si>
  <si>
    <t>MC108</t>
    <phoneticPr fontId="1" type="noConversion"/>
  </si>
  <si>
    <t>MB109</t>
    <phoneticPr fontId="1" type="noConversion"/>
  </si>
  <si>
    <t>MB110</t>
    <phoneticPr fontId="1" type="noConversion"/>
  </si>
  <si>
    <t>MA111</t>
    <phoneticPr fontId="1" type="noConversion"/>
  </si>
  <si>
    <t>MC112</t>
    <phoneticPr fontId="1" type="noConversion"/>
  </si>
  <si>
    <t>MA113</t>
    <phoneticPr fontId="1" type="noConversion"/>
  </si>
  <si>
    <t>MA114</t>
    <phoneticPr fontId="1" type="noConversion"/>
  </si>
  <si>
    <t>MA115</t>
    <phoneticPr fontId="1" type="noConversion"/>
  </si>
  <si>
    <t>MB116</t>
    <phoneticPr fontId="1" type="noConversion"/>
  </si>
  <si>
    <t>MA117</t>
    <phoneticPr fontId="1" type="noConversion"/>
  </si>
  <si>
    <t>MA118</t>
    <phoneticPr fontId="1" type="noConversion"/>
  </si>
  <si>
    <t>MA119</t>
    <phoneticPr fontId="1" type="noConversion"/>
  </si>
  <si>
    <t>MC120</t>
    <phoneticPr fontId="1" type="noConversion"/>
  </si>
  <si>
    <t>이승주</t>
    <phoneticPr fontId="1" type="noConversion"/>
  </si>
  <si>
    <t>박윤정</t>
    <phoneticPr fontId="1" type="noConversion"/>
  </si>
  <si>
    <t>이광주</t>
    <phoneticPr fontId="1" type="noConversion"/>
  </si>
  <si>
    <t>정영일</t>
    <phoneticPr fontId="1" type="noConversion"/>
  </si>
  <si>
    <t>김승미</t>
    <phoneticPr fontId="1" type="noConversion"/>
  </si>
  <si>
    <t>이소라</t>
    <phoneticPr fontId="1" type="noConversion"/>
  </si>
  <si>
    <t>이우정</t>
    <phoneticPr fontId="1" type="noConversion"/>
  </si>
  <si>
    <t>이선화</t>
    <phoneticPr fontId="1" type="noConversion"/>
  </si>
  <si>
    <t>정희영</t>
    <phoneticPr fontId="1" type="noConversion"/>
  </si>
  <si>
    <t>정은지</t>
    <phoneticPr fontId="1" type="noConversion"/>
  </si>
  <si>
    <t>박유미</t>
    <phoneticPr fontId="1" type="noConversion"/>
  </si>
  <si>
    <t>김민수</t>
    <phoneticPr fontId="1" type="noConversion"/>
  </si>
  <si>
    <t>조선남</t>
    <phoneticPr fontId="1" type="noConversion"/>
  </si>
  <si>
    <t>이윤열</t>
    <phoneticPr fontId="1" type="noConversion"/>
  </si>
  <si>
    <t>김제동</t>
    <phoneticPr fontId="1" type="noConversion"/>
  </si>
  <si>
    <t>마재윤</t>
    <phoneticPr fontId="1" type="noConversion"/>
  </si>
  <si>
    <t>송병구</t>
    <phoneticPr fontId="1" type="noConversion"/>
  </si>
  <si>
    <t>홍진호</t>
    <phoneticPr fontId="1" type="noConversion"/>
  </si>
  <si>
    <t>김대희</t>
    <phoneticPr fontId="1" type="noConversion"/>
  </si>
  <si>
    <t>설경구</t>
    <phoneticPr fontId="1" type="noConversion"/>
  </si>
  <si>
    <t>우수</t>
    <phoneticPr fontId="1" type="noConversion"/>
  </si>
  <si>
    <t>신규</t>
    <phoneticPr fontId="1" type="noConversion"/>
  </si>
  <si>
    <t>일반</t>
    <phoneticPr fontId="1" type="noConversion"/>
  </si>
  <si>
    <t>실적포인트</t>
    <phoneticPr fontId="1" type="noConversion"/>
  </si>
  <si>
    <t>총포인트</t>
    <phoneticPr fontId="1" type="noConversion"/>
  </si>
  <si>
    <t>사은품</t>
    <phoneticPr fontId="1" type="noConversion"/>
  </si>
  <si>
    <t>순위</t>
    <phoneticPr fontId="1" type="noConversion"/>
  </si>
  <si>
    <t>진진백화점 사은품 증정 내역</t>
    <phoneticPr fontId="1" type="noConversion"/>
  </si>
  <si>
    <t>평균</t>
    <phoneticPr fontId="1" type="noConversion"/>
  </si>
  <si>
    <t>사은품이 "상품권"인 합</t>
    <phoneticPr fontId="1" type="noConversion"/>
  </si>
  <si>
    <t>사은품이 "청소기"인 합</t>
    <phoneticPr fontId="1" type="noConversion"/>
  </si>
  <si>
    <t>"이"씨이면서 고객번호 "MA"로 시작하는
각 합</t>
    <phoneticPr fontId="1" type="noConversion"/>
  </si>
  <si>
    <t>순위가 10 이상 15 미만인 각 항목 합계</t>
    <phoneticPr fontId="1" type="noConversion"/>
  </si>
  <si>
    <t>=SUMIFS(G4:G23,$I$4:$I$23,"&gt;=10",$I$4:$I$23,"&lt;15")</t>
    <phoneticPr fontId="1" type="noConversion"/>
  </si>
  <si>
    <t>=SUMIF($H$4:$H$23,"상품권",G4:G23)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</si>
</sst>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u="sng"/>
            </a:pPr>
            <a:r>
              <a:rPr lang="ko-KR" altLang="en-US" sz="2000" u="sng"/>
              <a:t>신규 고객 포인트 현황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Sheet1!$F$3</c:f>
              <c:strCache>
                <c:ptCount val="1"/>
                <c:pt idx="0">
                  <c:v>실적포인트</c:v>
                </c:pt>
              </c:strCache>
            </c:strRef>
          </c:tx>
          <c:invertIfNegative val="0"/>
          <c:cat>
            <c:strRef>
              <c:f>Sheet1!$B$4:$B$10</c:f>
              <c:strCache>
                <c:ptCount val="7"/>
                <c:pt idx="0">
                  <c:v>김대희</c:v>
                </c:pt>
                <c:pt idx="1">
                  <c:v>김민수</c:v>
                </c:pt>
                <c:pt idx="2">
                  <c:v>김제동</c:v>
                </c:pt>
                <c:pt idx="3">
                  <c:v>박윤정</c:v>
                </c:pt>
                <c:pt idx="4">
                  <c:v>이선화</c:v>
                </c:pt>
                <c:pt idx="5">
                  <c:v>이소라</c:v>
                </c:pt>
                <c:pt idx="6">
                  <c:v>정영일</c:v>
                </c:pt>
              </c:strCache>
            </c:strRef>
          </c:cat>
          <c:val>
            <c:numRef>
              <c:f>Sheet1!$F$4:$F$10</c:f>
              <c:numCache>
                <c:formatCode>General</c:formatCode>
                <c:ptCount val="7"/>
                <c:pt idx="0">
                  <c:v>15000</c:v>
                </c:pt>
                <c:pt idx="1">
                  <c:v>8100</c:v>
                </c:pt>
                <c:pt idx="2">
                  <c:v>28500</c:v>
                </c:pt>
                <c:pt idx="3">
                  <c:v>36000</c:v>
                </c:pt>
                <c:pt idx="4">
                  <c:v>135000</c:v>
                </c:pt>
                <c:pt idx="5">
                  <c:v>75000</c:v>
                </c:pt>
                <c:pt idx="6">
                  <c:v>105000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92-40CA-A709-4FCDDF3DF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754880"/>
        <c:axId val="182305920"/>
      </c:barChart>
      <c:lineChart>
        <c:grouping val="standard"/>
        <c:varyColors val="0"/>
        <c:ser>
          <c:idx val="1"/>
          <c:order val="1"/>
          <c:tx>
            <c:strRef>
              <c:f>Sheet1!$G$3</c:f>
              <c:strCache>
                <c:ptCount val="1"/>
                <c:pt idx="0">
                  <c:v>총포인트</c:v>
                </c:pt>
              </c:strCache>
            </c:strRef>
          </c:tx>
          <c:cat>
            <c:strRef>
              <c:f>Sheet1!$B$4:$B$10</c:f>
              <c:strCache>
                <c:ptCount val="7"/>
                <c:pt idx="0">
                  <c:v>김대희</c:v>
                </c:pt>
                <c:pt idx="1">
                  <c:v>김민수</c:v>
                </c:pt>
                <c:pt idx="2">
                  <c:v>김제동</c:v>
                </c:pt>
                <c:pt idx="3">
                  <c:v>박윤정</c:v>
                </c:pt>
                <c:pt idx="4">
                  <c:v>이선화</c:v>
                </c:pt>
                <c:pt idx="5">
                  <c:v>이소라</c:v>
                </c:pt>
                <c:pt idx="6">
                  <c:v>정영일</c:v>
                </c:pt>
              </c:strCache>
            </c:strRef>
          </c:cat>
          <c:val>
            <c:numRef>
              <c:f>Sheet1!$G$4:$G$10</c:f>
              <c:numCache>
                <c:formatCode>General</c:formatCode>
                <c:ptCount val="7"/>
                <c:pt idx="0">
                  <c:v>15200</c:v>
                </c:pt>
                <c:pt idx="1">
                  <c:v>8300</c:v>
                </c:pt>
                <c:pt idx="2">
                  <c:v>28700</c:v>
                </c:pt>
                <c:pt idx="3">
                  <c:v>36200</c:v>
                </c:pt>
                <c:pt idx="4">
                  <c:v>135200</c:v>
                </c:pt>
                <c:pt idx="5">
                  <c:v>75200</c:v>
                </c:pt>
                <c:pt idx="6">
                  <c:v>105200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2-40CA-A709-4FCDDF3DF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54880"/>
        <c:axId val="182305920"/>
      </c:lineChart>
      <c:catAx>
        <c:axId val="16575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ko-KR" altLang="en-US"/>
                  <a:t>고객명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82305920"/>
        <c:crosses val="autoZero"/>
        <c:auto val="1"/>
        <c:lblAlgn val="ctr"/>
        <c:lblOffset val="100"/>
        <c:noMultiLvlLbl val="0"/>
      </c:catAx>
      <c:valAx>
        <c:axId val="182305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o-KR" altLang="en-US"/>
                  <a:t>포인트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57548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204787</xdr:rowOff>
    </xdr:from>
    <xdr:to>
      <xdr:col>8</xdr:col>
      <xdr:colOff>676275</xdr:colOff>
      <xdr:row>45</xdr:row>
      <xdr:rowOff>200025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topLeftCell="B1" workbookViewId="0">
      <selection activeCell="J33" sqref="J33"/>
    </sheetView>
  </sheetViews>
  <sheetFormatPr defaultRowHeight="16.5" x14ac:dyDescent="0.3"/>
  <cols>
    <col min="1" max="1" width="0" hidden="1" customWidth="1"/>
    <col min="4" max="4" width="9.625" customWidth="1"/>
    <col min="6" max="6" width="10" customWidth="1"/>
  </cols>
  <sheetData>
    <row r="1" spans="1:9" ht="31.5" x14ac:dyDescent="0.3">
      <c r="A1" t="s">
        <v>52</v>
      </c>
      <c r="B1" s="12" t="s">
        <v>52</v>
      </c>
      <c r="C1" s="12"/>
      <c r="D1" s="12"/>
      <c r="E1" s="12"/>
      <c r="F1" s="12"/>
      <c r="G1" s="12"/>
      <c r="H1" s="12"/>
      <c r="I1" s="12"/>
    </row>
    <row r="3" spans="1:9" x14ac:dyDescent="0.3">
      <c r="A3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48</v>
      </c>
      <c r="G3" s="5" t="s">
        <v>49</v>
      </c>
      <c r="H3" s="5" t="s">
        <v>50</v>
      </c>
      <c r="I3" s="5" t="s">
        <v>51</v>
      </c>
    </row>
    <row r="4" spans="1:9" x14ac:dyDescent="0.3">
      <c r="A4" t="s">
        <v>23</v>
      </c>
      <c r="B4" s="6" t="s">
        <v>43</v>
      </c>
      <c r="C4" s="6" t="s">
        <v>46</v>
      </c>
      <c r="D4" s="2">
        <v>200</v>
      </c>
      <c r="E4" s="2">
        <v>500000</v>
      </c>
      <c r="F4" s="2">
        <f t="shared" ref="F4:F23" si="0">IF(E4&gt;=1300000,E4*5%,E4*3%)</f>
        <v>15000</v>
      </c>
      <c r="G4" s="2">
        <f t="shared" ref="G4:G23" si="1">D4+F4</f>
        <v>15200</v>
      </c>
      <c r="H4" s="6" t="str">
        <f t="shared" ref="H4:H23" si="2">IF(G4&gt;=10000,"청소기",IF(G4&gt;=5000,"상품권",IF(G4&gt;=1000,"타월","")))</f>
        <v>청소기</v>
      </c>
      <c r="I4" s="2">
        <f t="shared" ref="I4:I23" si="3">RANK(G4,$G$4:$G$23,1)</f>
        <v>8</v>
      </c>
    </row>
    <row r="5" spans="1:9" x14ac:dyDescent="0.3">
      <c r="A5" t="s">
        <v>16</v>
      </c>
      <c r="B5" s="7" t="s">
        <v>36</v>
      </c>
      <c r="C5" s="7" t="s">
        <v>46</v>
      </c>
      <c r="D5" s="3">
        <v>200</v>
      </c>
      <c r="E5" s="3">
        <v>270000</v>
      </c>
      <c r="F5" s="3">
        <f t="shared" si="0"/>
        <v>8100</v>
      </c>
      <c r="G5" s="3">
        <f t="shared" si="1"/>
        <v>8300</v>
      </c>
      <c r="H5" s="7" t="str">
        <f t="shared" si="2"/>
        <v>상품권</v>
      </c>
      <c r="I5" s="3">
        <f t="shared" si="3"/>
        <v>3</v>
      </c>
    </row>
    <row r="6" spans="1:9" x14ac:dyDescent="0.3">
      <c r="A6" t="s">
        <v>19</v>
      </c>
      <c r="B6" s="7" t="s">
        <v>39</v>
      </c>
      <c r="C6" s="7" t="s">
        <v>46</v>
      </c>
      <c r="D6" s="3">
        <v>200</v>
      </c>
      <c r="E6" s="3">
        <v>950000</v>
      </c>
      <c r="F6" s="3">
        <f t="shared" si="0"/>
        <v>28500</v>
      </c>
      <c r="G6" s="3">
        <f t="shared" si="1"/>
        <v>28700</v>
      </c>
      <c r="H6" s="7" t="str">
        <f t="shared" si="2"/>
        <v>청소기</v>
      </c>
      <c r="I6" s="3">
        <f t="shared" si="3"/>
        <v>12</v>
      </c>
    </row>
    <row r="7" spans="1:9" x14ac:dyDescent="0.3">
      <c r="A7" t="s">
        <v>6</v>
      </c>
      <c r="B7" s="7" t="s">
        <v>26</v>
      </c>
      <c r="C7" s="7" t="s">
        <v>46</v>
      </c>
      <c r="D7" s="3">
        <v>200</v>
      </c>
      <c r="E7" s="3">
        <v>1200000</v>
      </c>
      <c r="F7" s="3">
        <f t="shared" si="0"/>
        <v>36000</v>
      </c>
      <c r="G7" s="3">
        <f t="shared" si="1"/>
        <v>36200</v>
      </c>
      <c r="H7" s="7" t="str">
        <f t="shared" si="2"/>
        <v>청소기</v>
      </c>
      <c r="I7" s="3">
        <f t="shared" si="3"/>
        <v>13</v>
      </c>
    </row>
    <row r="8" spans="1:9" x14ac:dyDescent="0.3">
      <c r="A8" t="s">
        <v>12</v>
      </c>
      <c r="B8" s="7" t="s">
        <v>32</v>
      </c>
      <c r="C8" s="7" t="s">
        <v>46</v>
      </c>
      <c r="D8" s="3">
        <v>200</v>
      </c>
      <c r="E8" s="3">
        <v>2700000</v>
      </c>
      <c r="F8" s="3">
        <f t="shared" si="0"/>
        <v>135000</v>
      </c>
      <c r="G8" s="3">
        <f t="shared" si="1"/>
        <v>135200</v>
      </c>
      <c r="H8" s="7" t="str">
        <f t="shared" si="2"/>
        <v>청소기</v>
      </c>
      <c r="I8" s="3">
        <f t="shared" si="3"/>
        <v>20</v>
      </c>
    </row>
    <row r="9" spans="1:9" x14ac:dyDescent="0.3">
      <c r="A9" t="s">
        <v>10</v>
      </c>
      <c r="B9" s="7" t="s">
        <v>30</v>
      </c>
      <c r="C9" s="7" t="s">
        <v>46</v>
      </c>
      <c r="D9" s="3">
        <v>200</v>
      </c>
      <c r="E9" s="3">
        <v>1500000</v>
      </c>
      <c r="F9" s="3">
        <f t="shared" si="0"/>
        <v>75000</v>
      </c>
      <c r="G9" s="3">
        <f t="shared" si="1"/>
        <v>75200</v>
      </c>
      <c r="H9" s="7" t="str">
        <f t="shared" si="2"/>
        <v>청소기</v>
      </c>
      <c r="I9" s="3">
        <f t="shared" si="3"/>
        <v>14</v>
      </c>
    </row>
    <row r="10" spans="1:9" x14ac:dyDescent="0.3">
      <c r="A10" t="s">
        <v>8</v>
      </c>
      <c r="B10" s="7" t="s">
        <v>28</v>
      </c>
      <c r="C10" s="7" t="s">
        <v>46</v>
      </c>
      <c r="D10" s="3">
        <v>200</v>
      </c>
      <c r="E10" s="3">
        <v>2100000</v>
      </c>
      <c r="F10" s="3">
        <f t="shared" si="0"/>
        <v>105000</v>
      </c>
      <c r="G10" s="3">
        <f t="shared" si="1"/>
        <v>105200</v>
      </c>
      <c r="H10" s="7" t="str">
        <f t="shared" si="2"/>
        <v>청소기</v>
      </c>
      <c r="I10" s="3">
        <f t="shared" si="3"/>
        <v>19</v>
      </c>
    </row>
    <row r="11" spans="1:9" x14ac:dyDescent="0.3">
      <c r="A11" t="s">
        <v>9</v>
      </c>
      <c r="B11" s="7" t="s">
        <v>29</v>
      </c>
      <c r="C11" s="7" t="s">
        <v>45</v>
      </c>
      <c r="D11" s="3">
        <v>500</v>
      </c>
      <c r="E11" s="3">
        <v>1800000</v>
      </c>
      <c r="F11" s="3">
        <f t="shared" si="0"/>
        <v>90000</v>
      </c>
      <c r="G11" s="3">
        <f t="shared" si="1"/>
        <v>90500</v>
      </c>
      <c r="H11" s="7" t="str">
        <f t="shared" si="2"/>
        <v>청소기</v>
      </c>
      <c r="I11" s="3">
        <f t="shared" si="3"/>
        <v>16</v>
      </c>
    </row>
    <row r="12" spans="1:9" x14ac:dyDescent="0.3">
      <c r="A12" t="s">
        <v>15</v>
      </c>
      <c r="B12" s="7" t="s">
        <v>35</v>
      </c>
      <c r="C12" s="7" t="s">
        <v>45</v>
      </c>
      <c r="D12" s="3">
        <v>500</v>
      </c>
      <c r="E12" s="3">
        <v>310000</v>
      </c>
      <c r="F12" s="3">
        <f t="shared" si="0"/>
        <v>9300</v>
      </c>
      <c r="G12" s="3">
        <f t="shared" si="1"/>
        <v>9800</v>
      </c>
      <c r="H12" s="7" t="str">
        <f t="shared" si="2"/>
        <v>상품권</v>
      </c>
      <c r="I12" s="3">
        <f t="shared" si="3"/>
        <v>5</v>
      </c>
    </row>
    <row r="13" spans="1:9" x14ac:dyDescent="0.3">
      <c r="A13" t="s">
        <v>24</v>
      </c>
      <c r="B13" s="7" t="s">
        <v>44</v>
      </c>
      <c r="C13" s="7" t="s">
        <v>45</v>
      </c>
      <c r="D13" s="3">
        <v>300</v>
      </c>
      <c r="E13" s="3">
        <v>310000</v>
      </c>
      <c r="F13" s="3">
        <f t="shared" si="0"/>
        <v>9300</v>
      </c>
      <c r="G13" s="3">
        <f t="shared" si="1"/>
        <v>9600</v>
      </c>
      <c r="H13" s="7" t="str">
        <f t="shared" si="2"/>
        <v>상품권</v>
      </c>
      <c r="I13" s="3">
        <f t="shared" si="3"/>
        <v>4</v>
      </c>
    </row>
    <row r="14" spans="1:9" x14ac:dyDescent="0.3">
      <c r="A14" t="s">
        <v>5</v>
      </c>
      <c r="B14" s="7" t="s">
        <v>25</v>
      </c>
      <c r="C14" s="7" t="s">
        <v>45</v>
      </c>
      <c r="D14" s="3">
        <v>500</v>
      </c>
      <c r="E14" s="3">
        <v>700000</v>
      </c>
      <c r="F14" s="3">
        <f t="shared" si="0"/>
        <v>21000</v>
      </c>
      <c r="G14" s="3">
        <f t="shared" si="1"/>
        <v>21500</v>
      </c>
      <c r="H14" s="7" t="str">
        <f t="shared" si="2"/>
        <v>청소기</v>
      </c>
      <c r="I14" s="3">
        <f t="shared" si="3"/>
        <v>11</v>
      </c>
    </row>
    <row r="15" spans="1:9" x14ac:dyDescent="0.3">
      <c r="A15" t="s">
        <v>11</v>
      </c>
      <c r="B15" s="7" t="s">
        <v>31</v>
      </c>
      <c r="C15" s="7" t="s">
        <v>45</v>
      </c>
      <c r="D15" s="3">
        <v>500</v>
      </c>
      <c r="E15" s="3">
        <v>1900000</v>
      </c>
      <c r="F15" s="3">
        <f t="shared" si="0"/>
        <v>95000</v>
      </c>
      <c r="G15" s="3">
        <f t="shared" si="1"/>
        <v>95500</v>
      </c>
      <c r="H15" s="7" t="str">
        <f t="shared" si="2"/>
        <v>청소기</v>
      </c>
      <c r="I15" s="3">
        <f t="shared" si="3"/>
        <v>17</v>
      </c>
    </row>
    <row r="16" spans="1:9" x14ac:dyDescent="0.3">
      <c r="A16" t="s">
        <v>18</v>
      </c>
      <c r="B16" s="7" t="s">
        <v>38</v>
      </c>
      <c r="C16" s="7" t="s">
        <v>45</v>
      </c>
      <c r="D16" s="3">
        <v>300</v>
      </c>
      <c r="E16" s="3">
        <v>700000</v>
      </c>
      <c r="F16" s="3">
        <f t="shared" si="0"/>
        <v>21000</v>
      </c>
      <c r="G16" s="3">
        <f t="shared" si="1"/>
        <v>21300</v>
      </c>
      <c r="H16" s="7" t="str">
        <f t="shared" si="2"/>
        <v>청소기</v>
      </c>
      <c r="I16" s="3">
        <f t="shared" si="3"/>
        <v>10</v>
      </c>
    </row>
    <row r="17" spans="1:9" x14ac:dyDescent="0.3">
      <c r="A17" t="s">
        <v>17</v>
      </c>
      <c r="B17" s="7" t="s">
        <v>37</v>
      </c>
      <c r="C17" s="7" t="s">
        <v>45</v>
      </c>
      <c r="D17" s="3">
        <v>500</v>
      </c>
      <c r="E17" s="3">
        <v>90000</v>
      </c>
      <c r="F17" s="3">
        <f t="shared" si="0"/>
        <v>2700</v>
      </c>
      <c r="G17" s="3">
        <f t="shared" si="1"/>
        <v>3200</v>
      </c>
      <c r="H17" s="7" t="str">
        <f t="shared" si="2"/>
        <v>타월</v>
      </c>
      <c r="I17" s="3">
        <f t="shared" si="3"/>
        <v>1</v>
      </c>
    </row>
    <row r="18" spans="1:9" x14ac:dyDescent="0.3">
      <c r="A18" t="s">
        <v>22</v>
      </c>
      <c r="B18" s="7" t="s">
        <v>42</v>
      </c>
      <c r="C18" s="7" t="s">
        <v>45</v>
      </c>
      <c r="D18" s="3">
        <v>500</v>
      </c>
      <c r="E18" s="3">
        <v>1700000</v>
      </c>
      <c r="F18" s="3">
        <f t="shared" si="0"/>
        <v>85000</v>
      </c>
      <c r="G18" s="3">
        <f t="shared" si="1"/>
        <v>85500</v>
      </c>
      <c r="H18" s="7" t="str">
        <f t="shared" si="2"/>
        <v>청소기</v>
      </c>
      <c r="I18" s="3">
        <f t="shared" si="3"/>
        <v>15</v>
      </c>
    </row>
    <row r="19" spans="1:9" x14ac:dyDescent="0.3">
      <c r="A19" t="s">
        <v>20</v>
      </c>
      <c r="B19" s="7" t="s">
        <v>40</v>
      </c>
      <c r="C19" s="7" t="s">
        <v>47</v>
      </c>
      <c r="D19" s="3">
        <v>500</v>
      </c>
      <c r="E19" s="3">
        <v>350000</v>
      </c>
      <c r="F19" s="3">
        <f t="shared" si="0"/>
        <v>10500</v>
      </c>
      <c r="G19" s="3">
        <f t="shared" si="1"/>
        <v>11000</v>
      </c>
      <c r="H19" s="7" t="str">
        <f t="shared" si="2"/>
        <v>청소기</v>
      </c>
      <c r="I19" s="3">
        <f t="shared" si="3"/>
        <v>7</v>
      </c>
    </row>
    <row r="20" spans="1:9" x14ac:dyDescent="0.3">
      <c r="A20" t="s">
        <v>21</v>
      </c>
      <c r="B20" s="7" t="s">
        <v>41</v>
      </c>
      <c r="C20" s="7" t="s">
        <v>47</v>
      </c>
      <c r="D20" s="3">
        <v>200</v>
      </c>
      <c r="E20" s="3">
        <v>2000000</v>
      </c>
      <c r="F20" s="3">
        <f t="shared" si="0"/>
        <v>100000</v>
      </c>
      <c r="G20" s="3">
        <f t="shared" si="1"/>
        <v>100200</v>
      </c>
      <c r="H20" s="7" t="str">
        <f t="shared" si="2"/>
        <v>청소기</v>
      </c>
      <c r="I20" s="3">
        <f t="shared" si="3"/>
        <v>18</v>
      </c>
    </row>
    <row r="21" spans="1:9" x14ac:dyDescent="0.3">
      <c r="A21" t="s">
        <v>7</v>
      </c>
      <c r="B21" s="7" t="s">
        <v>27</v>
      </c>
      <c r="C21" s="7" t="s">
        <v>47</v>
      </c>
      <c r="D21" s="3">
        <v>300</v>
      </c>
      <c r="E21" s="3">
        <v>350000</v>
      </c>
      <c r="F21" s="3">
        <f t="shared" si="0"/>
        <v>10500</v>
      </c>
      <c r="G21" s="3">
        <f t="shared" si="1"/>
        <v>10800</v>
      </c>
      <c r="H21" s="7" t="str">
        <f t="shared" si="2"/>
        <v>청소기</v>
      </c>
      <c r="I21" s="3">
        <f t="shared" si="3"/>
        <v>6</v>
      </c>
    </row>
    <row r="22" spans="1:9" x14ac:dyDescent="0.3">
      <c r="A22" t="s">
        <v>14</v>
      </c>
      <c r="B22" s="7" t="s">
        <v>34</v>
      </c>
      <c r="C22" s="7" t="s">
        <v>47</v>
      </c>
      <c r="D22" s="3">
        <v>300</v>
      </c>
      <c r="E22" s="3">
        <v>210000</v>
      </c>
      <c r="F22" s="3">
        <f t="shared" si="0"/>
        <v>6300</v>
      </c>
      <c r="G22" s="3">
        <f t="shared" si="1"/>
        <v>6600</v>
      </c>
      <c r="H22" s="7" t="str">
        <f t="shared" si="2"/>
        <v>상품권</v>
      </c>
      <c r="I22" s="3">
        <f t="shared" si="3"/>
        <v>2</v>
      </c>
    </row>
    <row r="23" spans="1:9" x14ac:dyDescent="0.3">
      <c r="A23" t="s">
        <v>13</v>
      </c>
      <c r="B23" s="8" t="s">
        <v>33</v>
      </c>
      <c r="C23" s="8" t="s">
        <v>47</v>
      </c>
      <c r="D23" s="4">
        <v>300</v>
      </c>
      <c r="E23" s="4">
        <v>500000</v>
      </c>
      <c r="F23" s="4">
        <f t="shared" si="0"/>
        <v>15000</v>
      </c>
      <c r="G23" s="4">
        <f t="shared" si="1"/>
        <v>15300</v>
      </c>
      <c r="H23" s="8" t="str">
        <f t="shared" si="2"/>
        <v>청소기</v>
      </c>
      <c r="I23" s="4">
        <f t="shared" si="3"/>
        <v>9</v>
      </c>
    </row>
    <row r="24" spans="1:9" x14ac:dyDescent="0.3">
      <c r="B24" s="10" t="s">
        <v>53</v>
      </c>
      <c r="C24" s="10"/>
      <c r="D24" s="10"/>
      <c r="E24" s="10"/>
      <c r="F24" s="1">
        <f>AVERAGE(F4:F23)</f>
        <v>43910</v>
      </c>
      <c r="G24" s="1">
        <f>AVERAGE(G4:G23)</f>
        <v>44240</v>
      </c>
      <c r="H24" s="11"/>
      <c r="I24" s="11"/>
    </row>
    <row r="25" spans="1:9" x14ac:dyDescent="0.3">
      <c r="B25" s="10" t="s">
        <v>54</v>
      </c>
      <c r="C25" s="10"/>
      <c r="D25" s="10"/>
      <c r="E25" s="10"/>
      <c r="F25" s="1">
        <f>SUMIF($H$4:$H$23,"상품권",F4:F23)</f>
        <v>33000</v>
      </c>
      <c r="G25" s="1">
        <f>SUMIF($H$4:$H$23,"상품권",G4:G23)</f>
        <v>34300</v>
      </c>
      <c r="H25" s="11"/>
      <c r="I25" s="11"/>
    </row>
    <row r="26" spans="1:9" x14ac:dyDescent="0.3">
      <c r="B26" s="10" t="s">
        <v>55</v>
      </c>
      <c r="C26" s="10"/>
      <c r="D26" s="10"/>
      <c r="E26" s="10"/>
      <c r="F26" s="1">
        <f>SUMIF($H$4:$H$23,"청소기",F4:F23)</f>
        <v>842500</v>
      </c>
      <c r="G26" s="1">
        <f>SUMIF($H$4:$H$23,"청소기",G4:G23)</f>
        <v>847300</v>
      </c>
      <c r="H26" s="11"/>
      <c r="I26" s="11"/>
    </row>
    <row r="27" spans="1:9" ht="33" customHeight="1" x14ac:dyDescent="0.3">
      <c r="B27" s="13" t="s">
        <v>56</v>
      </c>
      <c r="C27" s="10"/>
      <c r="D27" s="10"/>
      <c r="E27" s="10"/>
      <c r="F27" s="1">
        <f>SUMIFS(F4:F23,$B$4:$B$23,"이*",$A$4:$A$23,"MA*")</f>
        <v>137000</v>
      </c>
      <c r="G27" s="1">
        <f>SUMIFS(G4:G23,$B$4:$B$23,"이*",$A$4:$A$23,"MA*")</f>
        <v>138300</v>
      </c>
      <c r="H27" s="11"/>
      <c r="I27" s="11"/>
    </row>
    <row r="28" spans="1:9" x14ac:dyDescent="0.3">
      <c r="B28" s="10" t="s">
        <v>57</v>
      </c>
      <c r="C28" s="10"/>
      <c r="D28" s="10"/>
      <c r="E28" s="10"/>
      <c r="F28" s="1">
        <f>SUMIFS(F4:F23,$I$4:$I$23,"&gt;=10",$I$4:$I$23,"&lt;15")</f>
        <v>181500</v>
      </c>
      <c r="G28" s="1">
        <f>SUMIFS(G4:G23,$I$4:$I$23,"&gt;=10",$I$4:$I$23,"&lt;15")</f>
        <v>182900</v>
      </c>
      <c r="H28" s="11"/>
      <c r="I28" s="11"/>
    </row>
    <row r="29" spans="1:9" x14ac:dyDescent="0.3">
      <c r="B29" s="9" t="s">
        <v>58</v>
      </c>
      <c r="C29" s="10"/>
      <c r="D29" s="10"/>
      <c r="E29" s="10"/>
      <c r="F29" s="10"/>
      <c r="G29" s="10"/>
      <c r="H29" s="10"/>
      <c r="I29" s="10"/>
    </row>
    <row r="30" spans="1:9" x14ac:dyDescent="0.3">
      <c r="B30" s="9" t="s">
        <v>59</v>
      </c>
      <c r="C30" s="10"/>
      <c r="D30" s="10"/>
      <c r="E30" s="10"/>
      <c r="F30" s="10"/>
      <c r="G30" s="10"/>
      <c r="H30" s="10"/>
      <c r="I30" s="10"/>
    </row>
  </sheetData>
  <sortState ref="A4:I23">
    <sortCondition ref="C4:C23"/>
    <sortCondition ref="B4:B23"/>
  </sortState>
  <mergeCells count="9">
    <mergeCell ref="B30:I30"/>
    <mergeCell ref="H24:I28"/>
    <mergeCell ref="B1:I1"/>
    <mergeCell ref="B24:E24"/>
    <mergeCell ref="B25:E25"/>
    <mergeCell ref="B26:E26"/>
    <mergeCell ref="B27:E27"/>
    <mergeCell ref="B28:E28"/>
    <mergeCell ref="B29:I29"/>
  </mergeCells>
  <phoneticPr fontId="1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7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남기호</dc:creator>
  <cp:lastModifiedBy>남기호</cp:lastModifiedBy>
  <dcterms:created xsi:type="dcterms:W3CDTF">2019-05-01T08:37:57Z</dcterms:created>
  <dcterms:modified xsi:type="dcterms:W3CDTF">2019-05-01T23:18:08Z</dcterms:modified>
</cp:coreProperties>
</file>